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OJECT\1339 Obj. studie Kociánka\01 STS\Texty\Odhad IN\"/>
    </mc:Choice>
  </mc:AlternateContent>
  <xr:revisionPtr revIDLastSave="0" documentId="13_ncr:1_{8FDE74E6-91A1-4C46-BA74-52D70DE7153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1" i="1" l="1"/>
  <c r="F23" i="1"/>
  <c r="H23" i="1" s="1"/>
  <c r="H15" i="1"/>
  <c r="H16" i="1"/>
  <c r="H17" i="1"/>
  <c r="H18" i="1"/>
  <c r="H20" i="1"/>
  <c r="H27" i="1"/>
  <c r="H19" i="1"/>
  <c r="H22" i="1"/>
  <c r="H14" i="1"/>
  <c r="H13" i="1"/>
  <c r="H15" i="2"/>
  <c r="J15" i="2" s="1"/>
  <c r="H14" i="2"/>
  <c r="J14" i="2" s="1"/>
  <c r="J6" i="2"/>
  <c r="H7" i="2"/>
  <c r="J7" i="2" s="1"/>
  <c r="C7" i="1"/>
  <c r="D7" i="1" s="1"/>
  <c r="H28" i="1" l="1"/>
  <c r="F4" i="1"/>
  <c r="H4" i="1" l="1"/>
  <c r="F9" i="1"/>
  <c r="H9" i="1" s="1"/>
  <c r="F8" i="1"/>
  <c r="H8" i="1" s="1"/>
  <c r="F7" i="1"/>
  <c r="H7" i="1" s="1"/>
  <c r="F5" i="1"/>
  <c r="H5" i="1" s="1"/>
  <c r="F6" i="1"/>
  <c r="H6" i="1" s="1"/>
  <c r="H10" i="1" l="1"/>
  <c r="H29" i="1" s="1"/>
  <c r="H30" i="1" s="1"/>
</calcChain>
</file>

<file path=xl/sharedStrings.xml><?xml version="1.0" encoding="utf-8"?>
<sst xmlns="http://schemas.openxmlformats.org/spreadsheetml/2006/main" count="71" uniqueCount="56">
  <si>
    <t>Ozn.</t>
  </si>
  <si>
    <t>ZP [m²]</t>
  </si>
  <si>
    <t>HPP  [m²]</t>
  </si>
  <si>
    <t xml:space="preserve">Počet jednotek </t>
  </si>
  <si>
    <t>Počet objektů</t>
  </si>
  <si>
    <t>02</t>
  </si>
  <si>
    <t>03</t>
  </si>
  <si>
    <t>04</t>
  </si>
  <si>
    <t>Nadzemí objekty</t>
  </si>
  <si>
    <t>Podzemní parkování</t>
  </si>
  <si>
    <t>Část II.</t>
  </si>
  <si>
    <t>05</t>
  </si>
  <si>
    <t>Domov pro seniory I.</t>
  </si>
  <si>
    <t>Domov pro seniory II. - přístavba</t>
  </si>
  <si>
    <t>Dům se zvláštním režimem</t>
  </si>
  <si>
    <t>Dům s pečovatelskou službou</t>
  </si>
  <si>
    <t>K.V.[m]</t>
  </si>
  <si>
    <t xml:space="preserve">JEDN.CENA </t>
  </si>
  <si>
    <t>ODHAD IN</t>
  </si>
  <si>
    <t>KOCIÁNKA - ODHAD INVESTIČNÍCH NÍKLADŮ V PODROBNOSTI OBJEMOVÉ STUDIE</t>
  </si>
  <si>
    <t>INFRASTRUKTURA</t>
  </si>
  <si>
    <t>komunikace pojízdné</t>
  </si>
  <si>
    <t>komunikace pro pěší</t>
  </si>
  <si>
    <t>oplocení</t>
  </si>
  <si>
    <t>mobiliář</t>
  </si>
  <si>
    <t xml:space="preserve">vodovod </t>
  </si>
  <si>
    <t>plyn</t>
  </si>
  <si>
    <t>NN</t>
  </si>
  <si>
    <t>SLP</t>
  </si>
  <si>
    <t>VN přeložka</t>
  </si>
  <si>
    <t>drobná architektura</t>
  </si>
  <si>
    <t>vodní prvky</t>
  </si>
  <si>
    <t>Část I.</t>
  </si>
  <si>
    <t>Plocha [m²]</t>
  </si>
  <si>
    <t>komunikace pro pěší - chodníky</t>
  </si>
  <si>
    <t>částečně se jedná o opravu a rozšíření stávajících areálových komunikací</t>
  </si>
  <si>
    <t>jedná se vesměo o nové pěší komuinikace v parku vč. Části I.</t>
  </si>
  <si>
    <t>kanalizace splašková</t>
  </si>
  <si>
    <t>kanalizace děšťová</t>
  </si>
  <si>
    <t>KUBATURA [m3]</t>
  </si>
  <si>
    <t>VÝMĚRA [bm, m²]</t>
  </si>
  <si>
    <t>Nadzemní objekty celkem</t>
  </si>
  <si>
    <t>Objekty</t>
  </si>
  <si>
    <t>Nadzemní objekty</t>
  </si>
  <si>
    <t>Infrastruktura celkem</t>
  </si>
  <si>
    <t>Rezerva 5%</t>
  </si>
  <si>
    <t>INVESTIČNÍ NÁKLADY CELKEM</t>
  </si>
  <si>
    <t>Pozn. uvedené ceny jsou bez DPH</t>
  </si>
  <si>
    <t>sadové úpravy a terénní úpravy</t>
  </si>
  <si>
    <t>VO</t>
  </si>
  <si>
    <t>*</t>
  </si>
  <si>
    <t xml:space="preserve">komunikace pojízdné </t>
  </si>
  <si>
    <t>Inženýrské  objekty *</t>
  </si>
  <si>
    <t>výměry komunikací jsou včetně obnovených a doplněných komunikací areálu Domova pro seniory</t>
  </si>
  <si>
    <t>inženýrské sítě jsou předpokládány jako podzemní</t>
  </si>
  <si>
    <t>délka inženýrskách sítí zahrnuje prodloužení řadu, přípojky, areálové rozvody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</si>
</sst>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1"/>
      <color theme="0" tint="-4.9989318521683403E-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0"/>
      <color theme="0" tint="-4.9989318521683403E-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0" tint="-4.9989318521683403E-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4" fillId="3" borderId="0" xfId="0" applyFont="1" applyFill="1" applyAlignment="1">
      <alignment horizontal="left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4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4" fillId="0" borderId="0" xfId="0" applyFont="1"/>
    <xf numFmtId="2" fontId="4" fillId="0" borderId="0" xfId="0" applyNumberFormat="1" applyFont="1"/>
    <xf numFmtId="164" fontId="3" fillId="2" borderId="0" xfId="0" applyNumberFormat="1" applyFont="1" applyFill="1"/>
    <xf numFmtId="164" fontId="4" fillId="3" borderId="0" xfId="0" applyNumberFormat="1" applyFont="1" applyFill="1" applyAlignment="1">
      <alignment horizontal="center"/>
    </xf>
    <xf numFmtId="164" fontId="4" fillId="0" borderId="0" xfId="0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0" fillId="0" borderId="0" xfId="0" applyFont="1"/>
    <xf numFmtId="49" fontId="0" fillId="0" borderId="0" xfId="0" applyNumberFormat="1" applyFont="1"/>
    <xf numFmtId="164" fontId="0" fillId="0" borderId="0" xfId="0" applyNumberFormat="1" applyFont="1"/>
    <xf numFmtId="0" fontId="10" fillId="0" borderId="0" xfId="0" applyFont="1"/>
    <xf numFmtId="0" fontId="13" fillId="0" borderId="0" xfId="0" applyFont="1"/>
    <xf numFmtId="0" fontId="15" fillId="4" borderId="2" xfId="0" applyFont="1" applyFill="1" applyBorder="1"/>
    <xf numFmtId="0" fontId="16" fillId="4" borderId="3" xfId="0" applyFont="1" applyFill="1" applyBorder="1"/>
    <xf numFmtId="164" fontId="16" fillId="4" borderId="3" xfId="0" applyNumberFormat="1" applyFont="1" applyFill="1" applyBorder="1"/>
    <xf numFmtId="164" fontId="16" fillId="4" borderId="4" xfId="0" applyNumberFormat="1" applyFont="1" applyFill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0" fillId="4" borderId="2" xfId="0" applyFont="1" applyFill="1" applyBorder="1"/>
    <xf numFmtId="0" fontId="9" fillId="4" borderId="3" xfId="0" applyFont="1" applyFill="1" applyBorder="1"/>
    <xf numFmtId="164" fontId="9" fillId="4" borderId="3" xfId="0" applyNumberFormat="1" applyFont="1" applyFill="1" applyBorder="1"/>
    <xf numFmtId="164" fontId="9" fillId="4" borderId="4" xfId="0" applyNumberFormat="1" applyFont="1" applyFill="1" applyBorder="1"/>
    <xf numFmtId="0" fontId="0" fillId="0" borderId="1" xfId="0" applyFont="1" applyBorder="1"/>
    <xf numFmtId="2" fontId="0" fillId="0" borderId="1" xfId="0" applyNumberFormat="1" applyFont="1" applyBorder="1"/>
    <xf numFmtId="3" fontId="0" fillId="0" borderId="1" xfId="0" applyNumberFormat="1" applyFont="1" applyBorder="1"/>
    <xf numFmtId="164" fontId="0" fillId="0" borderId="1" xfId="0" applyNumberFormat="1" applyFont="1" applyBorder="1"/>
    <xf numFmtId="0" fontId="10" fillId="0" borderId="1" xfId="0" applyFont="1" applyBorder="1"/>
    <xf numFmtId="3" fontId="10" fillId="0" borderId="1" xfId="0" applyNumberFormat="1" applyFont="1" applyBorder="1"/>
    <xf numFmtId="164" fontId="10" fillId="0" borderId="1" xfId="0" applyNumberFormat="1" applyFont="1" applyBorder="1"/>
    <xf numFmtId="49" fontId="8" fillId="5" borderId="1" xfId="0" applyNumberFormat="1" applyFont="1" applyFill="1" applyBorder="1"/>
    <xf numFmtId="49" fontId="0" fillId="5" borderId="1" xfId="0" applyNumberFormat="1" applyFont="1" applyFill="1" applyBorder="1"/>
    <xf numFmtId="49" fontId="0" fillId="0" borderId="2" xfId="0" applyNumberFormat="1" applyFont="1" applyBorder="1"/>
    <xf numFmtId="49" fontId="0" fillId="0" borderId="4" xfId="0" applyNumberFormat="1" applyFont="1" applyBorder="1"/>
    <xf numFmtId="49" fontId="10" fillId="0" borderId="2" xfId="0" applyNumberFormat="1" applyFont="1" applyBorder="1"/>
    <xf numFmtId="49" fontId="10" fillId="0" borderId="4" xfId="0" applyNumberFormat="1" applyFont="1" applyBorder="1"/>
    <xf numFmtId="0" fontId="0" fillId="0" borderId="0" xfId="0"/>
    <xf numFmtId="0" fontId="11" fillId="0" borderId="2" xfId="0" applyFont="1" applyBorder="1"/>
    <xf numFmtId="0" fontId="12" fillId="0" borderId="2" xfId="0" applyFont="1" applyBorder="1" applyAlignment="1">
      <alignment horizontal="left"/>
    </xf>
    <xf numFmtId="0" fontId="0" fillId="0" borderId="2" xfId="0" applyFont="1" applyBorder="1"/>
    <xf numFmtId="0" fontId="0" fillId="0" borderId="4" xfId="0" applyFont="1" applyBorder="1"/>
    <xf numFmtId="0" fontId="0" fillId="5" borderId="2" xfId="0" applyFill="1" applyBorder="1" applyAlignment="1">
      <alignment horizontal="left"/>
    </xf>
    <xf numFmtId="0" fontId="17" fillId="3" borderId="2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0" fillId="0" borderId="3" xfId="0" applyFont="1" applyBorder="1"/>
    <xf numFmtId="0" fontId="14" fillId="0" borderId="3" xfId="0" applyFont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49" fontId="0" fillId="5" borderId="4" xfId="0" applyNumberFormat="1" applyFont="1" applyFill="1" applyBorder="1"/>
    <xf numFmtId="0" fontId="0" fillId="5" borderId="2" xfId="0" applyFont="1" applyFill="1" applyBorder="1"/>
    <xf numFmtId="0" fontId="0" fillId="5" borderId="3" xfId="0" applyFont="1" applyFill="1" applyBorder="1"/>
    <xf numFmtId="0" fontId="13" fillId="5" borderId="4" xfId="0" applyFont="1" applyFill="1" applyBorder="1"/>
    <xf numFmtId="0" fontId="8" fillId="5" borderId="2" xfId="0" applyFont="1" applyFill="1" applyBorder="1" applyAlignment="1">
      <alignment horizontal="left"/>
    </xf>
    <xf numFmtId="164" fontId="0" fillId="5" borderId="3" xfId="0" applyNumberFormat="1" applyFont="1" applyFill="1" applyBorder="1"/>
    <xf numFmtId="164" fontId="8" fillId="5" borderId="4" xfId="0" applyNumberFormat="1" applyFont="1" applyFill="1" applyBorder="1"/>
    <xf numFmtId="164" fontId="0" fillId="3" borderId="3" xfId="0" applyNumberFormat="1" applyFont="1" applyFill="1" applyBorder="1"/>
    <xf numFmtId="164" fontId="16" fillId="5" borderId="4" xfId="0" applyNumberFormat="1" applyFont="1" applyFill="1" applyBorder="1"/>
    <xf numFmtId="164" fontId="17" fillId="3" borderId="4" xfId="0" applyNumberFormat="1" applyFont="1" applyFill="1" applyBorder="1"/>
    <xf numFmtId="49" fontId="0" fillId="0" borderId="4" xfId="0" applyNumberFormat="1" applyBorder="1"/>
    <xf numFmtId="164" fontId="0" fillId="0" borderId="3" xfId="0" applyNumberFormat="1" applyFont="1" applyBorder="1"/>
    <xf numFmtId="164" fontId="0" fillId="0" borderId="4" xfId="0" applyNumberFormat="1" applyFont="1" applyBorder="1"/>
    <xf numFmtId="0" fontId="8" fillId="0" borderId="4" xfId="0" applyFont="1" applyFill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</cellXfs>
  <cellStyles count="2">
    <cellStyle name="Excel Built-in 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tabSelected="1" zoomScaleNormal="100" workbookViewId="0">
      <selection activeCell="F23" sqref="F23"/>
    </sheetView>
  </sheetViews>
  <sheetFormatPr defaultRowHeight="15" x14ac:dyDescent="0.25"/>
  <cols>
    <col min="1" max="1" width="5" style="21" customWidth="1"/>
    <col min="2" max="2" width="32.85546875" style="21" customWidth="1"/>
    <col min="3" max="3" width="15" style="21" customWidth="1"/>
    <col min="4" max="5" width="12.42578125" style="21" customWidth="1"/>
    <col min="6" max="6" width="15.140625" style="21" customWidth="1"/>
    <col min="7" max="8" width="16.28515625" style="23" customWidth="1"/>
    <col min="9" max="16384" width="9.140625" style="21"/>
  </cols>
  <sheetData>
    <row r="1" spans="1:8" s="24" customFormat="1" ht="25.5" customHeight="1" x14ac:dyDescent="0.3">
      <c r="A1" s="26" t="s">
        <v>19</v>
      </c>
      <c r="B1" s="27"/>
      <c r="C1" s="27"/>
      <c r="D1" s="27"/>
      <c r="E1" s="27"/>
      <c r="F1" s="27"/>
      <c r="G1" s="28"/>
      <c r="H1" s="29"/>
    </row>
    <row r="2" spans="1:8" x14ac:dyDescent="0.25">
      <c r="A2" s="30" t="s">
        <v>0</v>
      </c>
      <c r="B2" s="31" t="s">
        <v>42</v>
      </c>
      <c r="C2" s="32" t="s">
        <v>1</v>
      </c>
      <c r="D2" s="32" t="s">
        <v>2</v>
      </c>
      <c r="E2" s="32" t="s">
        <v>16</v>
      </c>
      <c r="F2" s="32" t="s">
        <v>39</v>
      </c>
      <c r="G2" s="33" t="s">
        <v>17</v>
      </c>
      <c r="H2" s="33" t="s">
        <v>18</v>
      </c>
    </row>
    <row r="3" spans="1:8" x14ac:dyDescent="0.25">
      <c r="A3" s="34" t="s">
        <v>43</v>
      </c>
      <c r="B3" s="35"/>
      <c r="C3" s="35"/>
      <c r="D3" s="35"/>
      <c r="E3" s="35"/>
      <c r="F3" s="35"/>
      <c r="G3" s="36"/>
      <c r="H3" s="37"/>
    </row>
    <row r="4" spans="1:8" x14ac:dyDescent="0.25">
      <c r="A4" s="47" t="s">
        <v>5</v>
      </c>
      <c r="B4" s="48" t="s">
        <v>15</v>
      </c>
      <c r="C4" s="38">
        <v>1100</v>
      </c>
      <c r="D4" s="38">
        <v>2200</v>
      </c>
      <c r="E4" s="39">
        <v>3.2</v>
      </c>
      <c r="F4" s="40">
        <f>D4*E4+C4*0.7</f>
        <v>7810</v>
      </c>
      <c r="G4" s="41">
        <v>8500</v>
      </c>
      <c r="H4" s="41">
        <f>F4*G4</f>
        <v>66385000</v>
      </c>
    </row>
    <row r="5" spans="1:8" x14ac:dyDescent="0.25">
      <c r="A5" s="47" t="s">
        <v>6</v>
      </c>
      <c r="B5" s="48" t="s">
        <v>14</v>
      </c>
      <c r="C5" s="38">
        <v>330</v>
      </c>
      <c r="D5" s="38">
        <v>660</v>
      </c>
      <c r="E5" s="39">
        <v>3.2</v>
      </c>
      <c r="F5" s="40">
        <f t="shared" ref="F5:F6" si="0">D5*E5+C5*0.7</f>
        <v>2343</v>
      </c>
      <c r="G5" s="41">
        <v>10000</v>
      </c>
      <c r="H5" s="41">
        <f t="shared" ref="H5:H6" si="1">F5*G5</f>
        <v>23430000</v>
      </c>
    </row>
    <row r="6" spans="1:8" x14ac:dyDescent="0.25">
      <c r="A6" s="47" t="s">
        <v>7</v>
      </c>
      <c r="B6" s="48" t="s">
        <v>12</v>
      </c>
      <c r="C6" s="38">
        <v>1855</v>
      </c>
      <c r="D6" s="38">
        <v>7420</v>
      </c>
      <c r="E6" s="39">
        <v>3.6</v>
      </c>
      <c r="F6" s="40">
        <f t="shared" si="0"/>
        <v>28010.5</v>
      </c>
      <c r="G6" s="41">
        <v>10000</v>
      </c>
      <c r="H6" s="41">
        <f t="shared" si="1"/>
        <v>280105000</v>
      </c>
    </row>
    <row r="7" spans="1:8" x14ac:dyDescent="0.25">
      <c r="A7" s="49"/>
      <c r="B7" s="50" t="s">
        <v>9</v>
      </c>
      <c r="C7" s="42">
        <f>110*18</f>
        <v>1980</v>
      </c>
      <c r="D7" s="42">
        <f>C7</f>
        <v>1980</v>
      </c>
      <c r="E7" s="42">
        <v>3.4</v>
      </c>
      <c r="F7" s="43">
        <f>D7*E7</f>
        <v>6732</v>
      </c>
      <c r="G7" s="44">
        <v>6500</v>
      </c>
      <c r="H7" s="44">
        <f t="shared" ref="H7" si="2">F7*G7</f>
        <v>43758000</v>
      </c>
    </row>
    <row r="8" spans="1:8" x14ac:dyDescent="0.25">
      <c r="A8" s="47" t="s">
        <v>11</v>
      </c>
      <c r="B8" s="48" t="s">
        <v>13</v>
      </c>
      <c r="C8" s="38">
        <v>2150</v>
      </c>
      <c r="D8" s="38">
        <v>6680</v>
      </c>
      <c r="E8" s="38">
        <v>3.6</v>
      </c>
      <c r="F8" s="40">
        <f>D8*E8+C8*0.7</f>
        <v>25553</v>
      </c>
      <c r="G8" s="41">
        <v>10000</v>
      </c>
      <c r="H8" s="41">
        <f t="shared" ref="H8" si="3">F8*G8</f>
        <v>255530000</v>
      </c>
    </row>
    <row r="9" spans="1:8" x14ac:dyDescent="0.25">
      <c r="A9" s="49"/>
      <c r="B9" s="50" t="s">
        <v>9</v>
      </c>
      <c r="C9" s="42">
        <v>1890</v>
      </c>
      <c r="D9" s="42">
        <v>1890</v>
      </c>
      <c r="E9" s="42">
        <v>3.4</v>
      </c>
      <c r="F9" s="43">
        <f>D9*E9</f>
        <v>6426</v>
      </c>
      <c r="G9" s="44">
        <v>6500</v>
      </c>
      <c r="H9" s="44">
        <f t="shared" ref="H9" si="4">F9*G9</f>
        <v>41769000</v>
      </c>
    </row>
    <row r="10" spans="1:8" x14ac:dyDescent="0.25">
      <c r="A10" s="45" t="s">
        <v>41</v>
      </c>
      <c r="B10" s="46"/>
      <c r="C10" s="66"/>
      <c r="D10" s="67"/>
      <c r="E10" s="67"/>
      <c r="F10" s="67"/>
      <c r="G10" s="70"/>
      <c r="H10" s="73">
        <f>SUM(H4:H9)</f>
        <v>710977000</v>
      </c>
    </row>
    <row r="11" spans="1:8" x14ac:dyDescent="0.25">
      <c r="A11" s="34" t="s">
        <v>20</v>
      </c>
      <c r="B11" s="35"/>
      <c r="C11" s="35"/>
      <c r="D11" s="35"/>
      <c r="E11" s="35"/>
      <c r="F11" s="35"/>
      <c r="G11" s="36"/>
      <c r="H11" s="37"/>
    </row>
    <row r="12" spans="1:8" x14ac:dyDescent="0.25">
      <c r="A12" s="30" t="s">
        <v>0</v>
      </c>
      <c r="B12" s="31" t="s">
        <v>52</v>
      </c>
      <c r="C12" s="58"/>
      <c r="D12" s="59"/>
      <c r="E12" s="59"/>
      <c r="F12" s="78" t="s">
        <v>40</v>
      </c>
      <c r="G12" s="33" t="s">
        <v>17</v>
      </c>
      <c r="H12" s="33" t="s">
        <v>18</v>
      </c>
    </row>
    <row r="13" spans="1:8" x14ac:dyDescent="0.25">
      <c r="A13" s="52"/>
      <c r="B13" s="75" t="s">
        <v>51</v>
      </c>
      <c r="C13" s="54"/>
      <c r="D13" s="60"/>
      <c r="E13" s="60"/>
      <c r="F13" s="55">
        <v>7700</v>
      </c>
      <c r="G13" s="41">
        <v>2500</v>
      </c>
      <c r="H13" s="41">
        <f>F13*G13</f>
        <v>19250000</v>
      </c>
    </row>
    <row r="14" spans="1:8" x14ac:dyDescent="0.25">
      <c r="A14" s="53"/>
      <c r="B14" s="48" t="s">
        <v>22</v>
      </c>
      <c r="C14" s="54"/>
      <c r="D14" s="60"/>
      <c r="E14" s="60"/>
      <c r="F14" s="55">
        <v>3100</v>
      </c>
      <c r="G14" s="41">
        <v>1500</v>
      </c>
      <c r="H14" s="41">
        <f t="shared" ref="H14:H23" si="5">F14*G14</f>
        <v>4650000</v>
      </c>
    </row>
    <row r="15" spans="1:8" x14ac:dyDescent="0.25">
      <c r="A15" s="47"/>
      <c r="B15" s="48" t="s">
        <v>25</v>
      </c>
      <c r="C15" s="54"/>
      <c r="D15" s="61"/>
      <c r="E15" s="61"/>
      <c r="F15" s="55">
        <v>670</v>
      </c>
      <c r="G15" s="41">
        <v>7000</v>
      </c>
      <c r="H15" s="41">
        <f t="shared" si="5"/>
        <v>4690000</v>
      </c>
    </row>
    <row r="16" spans="1:8" x14ac:dyDescent="0.25">
      <c r="A16" s="47"/>
      <c r="B16" s="48" t="s">
        <v>37</v>
      </c>
      <c r="C16" s="54"/>
      <c r="D16" s="61"/>
      <c r="E16" s="61"/>
      <c r="F16" s="55">
        <v>470</v>
      </c>
      <c r="G16" s="41">
        <v>7000</v>
      </c>
      <c r="H16" s="41">
        <f t="shared" si="5"/>
        <v>3290000</v>
      </c>
    </row>
    <row r="17" spans="1:9" x14ac:dyDescent="0.25">
      <c r="A17" s="54"/>
      <c r="B17" s="55" t="s">
        <v>38</v>
      </c>
      <c r="C17" s="54"/>
      <c r="D17" s="60"/>
      <c r="E17" s="60"/>
      <c r="F17" s="55">
        <v>1000</v>
      </c>
      <c r="G17" s="41">
        <v>7000</v>
      </c>
      <c r="H17" s="41">
        <f t="shared" si="5"/>
        <v>7000000</v>
      </c>
    </row>
    <row r="18" spans="1:9" x14ac:dyDescent="0.25">
      <c r="A18" s="54"/>
      <c r="B18" s="48" t="s">
        <v>26</v>
      </c>
      <c r="C18" s="54"/>
      <c r="D18" s="60"/>
      <c r="E18" s="60"/>
      <c r="F18" s="55">
        <v>400</v>
      </c>
      <c r="G18" s="41">
        <v>5000</v>
      </c>
      <c r="H18" s="41">
        <f t="shared" si="5"/>
        <v>2000000</v>
      </c>
    </row>
    <row r="19" spans="1:9" x14ac:dyDescent="0.25">
      <c r="A19" s="54"/>
      <c r="B19" s="75" t="s">
        <v>29</v>
      </c>
      <c r="C19" s="54"/>
      <c r="D19" s="60"/>
      <c r="E19" s="60"/>
      <c r="F19" s="55">
        <v>200</v>
      </c>
      <c r="G19" s="41">
        <v>5000</v>
      </c>
      <c r="H19" s="41">
        <f t="shared" si="5"/>
        <v>1000000</v>
      </c>
    </row>
    <row r="20" spans="1:9" x14ac:dyDescent="0.25">
      <c r="A20" s="54"/>
      <c r="B20" s="48" t="s">
        <v>27</v>
      </c>
      <c r="C20" s="54"/>
      <c r="D20" s="60"/>
      <c r="E20" s="60"/>
      <c r="F20" s="55">
        <v>780</v>
      </c>
      <c r="G20" s="41">
        <v>5000</v>
      </c>
      <c r="H20" s="41">
        <f t="shared" si="5"/>
        <v>3900000</v>
      </c>
      <c r="I20" s="22"/>
    </row>
    <row r="21" spans="1:9" x14ac:dyDescent="0.25">
      <c r="A21" s="54"/>
      <c r="B21" s="75" t="s">
        <v>49</v>
      </c>
      <c r="C21" s="54"/>
      <c r="D21" s="60"/>
      <c r="E21" s="60"/>
      <c r="F21" s="55">
        <v>780</v>
      </c>
      <c r="G21" s="41">
        <v>5000</v>
      </c>
      <c r="H21" s="41">
        <f t="shared" ref="H21" si="6">F21*G21</f>
        <v>3900000</v>
      </c>
      <c r="I21" s="22"/>
    </row>
    <row r="22" spans="1:9" x14ac:dyDescent="0.25">
      <c r="A22" s="47"/>
      <c r="B22" s="48" t="s">
        <v>28</v>
      </c>
      <c r="C22" s="54"/>
      <c r="D22" s="60"/>
      <c r="E22" s="60"/>
      <c r="F22" s="55">
        <v>400</v>
      </c>
      <c r="G22" s="41">
        <v>3500</v>
      </c>
      <c r="H22" s="41">
        <f t="shared" si="5"/>
        <v>1400000</v>
      </c>
    </row>
    <row r="23" spans="1:9" x14ac:dyDescent="0.25">
      <c r="A23" s="54"/>
      <c r="B23" s="75" t="s">
        <v>48</v>
      </c>
      <c r="C23" s="54"/>
      <c r="D23" s="60"/>
      <c r="E23" s="60"/>
      <c r="F23" s="55">
        <f>350*50+100*70</f>
        <v>24500</v>
      </c>
      <c r="G23" s="41">
        <v>2000</v>
      </c>
      <c r="H23" s="41">
        <f t="shared" si="5"/>
        <v>49000000</v>
      </c>
    </row>
    <row r="24" spans="1:9" x14ac:dyDescent="0.25">
      <c r="A24" s="54"/>
      <c r="B24" s="48" t="s">
        <v>30</v>
      </c>
      <c r="C24" s="54"/>
      <c r="D24" s="60"/>
      <c r="E24" s="60"/>
      <c r="F24" s="60"/>
      <c r="G24" s="76"/>
      <c r="H24" s="77">
        <v>5000000</v>
      </c>
    </row>
    <row r="25" spans="1:9" x14ac:dyDescent="0.25">
      <c r="A25" s="54"/>
      <c r="B25" s="48" t="s">
        <v>31</v>
      </c>
      <c r="C25" s="54"/>
      <c r="D25" s="60"/>
      <c r="E25" s="60"/>
      <c r="F25" s="60"/>
      <c r="G25" s="76"/>
      <c r="H25" s="77">
        <v>5000000</v>
      </c>
    </row>
    <row r="26" spans="1:9" x14ac:dyDescent="0.25">
      <c r="A26" s="54"/>
      <c r="B26" s="48" t="s">
        <v>24</v>
      </c>
      <c r="C26" s="54"/>
      <c r="D26" s="60"/>
      <c r="E26" s="60"/>
      <c r="F26" s="60"/>
      <c r="G26" s="76"/>
      <c r="H26" s="77">
        <v>5000000</v>
      </c>
    </row>
    <row r="27" spans="1:9" x14ac:dyDescent="0.25">
      <c r="A27" s="54"/>
      <c r="B27" s="48" t="s">
        <v>23</v>
      </c>
      <c r="C27" s="54"/>
      <c r="D27" s="60"/>
      <c r="E27" s="60"/>
      <c r="F27" s="55">
        <v>550</v>
      </c>
      <c r="G27" s="41">
        <v>1200</v>
      </c>
      <c r="H27" s="41">
        <f>F27*G27</f>
        <v>660000</v>
      </c>
    </row>
    <row r="28" spans="1:9" x14ac:dyDescent="0.25">
      <c r="A28" s="69" t="s">
        <v>44</v>
      </c>
      <c r="B28" s="65"/>
      <c r="C28" s="66"/>
      <c r="D28" s="67"/>
      <c r="E28" s="67"/>
      <c r="F28" s="67"/>
      <c r="G28" s="70"/>
      <c r="H28" s="71">
        <f>SUM(H13:H27)</f>
        <v>115740000</v>
      </c>
    </row>
    <row r="29" spans="1:9" ht="15.75" x14ac:dyDescent="0.25">
      <c r="A29" s="56" t="s">
        <v>45</v>
      </c>
      <c r="B29" s="68"/>
      <c r="C29" s="66"/>
      <c r="D29" s="67"/>
      <c r="E29" s="67"/>
      <c r="F29" s="67"/>
      <c r="G29" s="70"/>
      <c r="H29" s="71">
        <f>(H10+H28)*0.05</f>
        <v>41335850</v>
      </c>
    </row>
    <row r="30" spans="1:9" ht="24.75" customHeight="1" x14ac:dyDescent="0.25">
      <c r="A30" s="57" t="s">
        <v>46</v>
      </c>
      <c r="B30" s="64"/>
      <c r="C30" s="62"/>
      <c r="D30" s="63"/>
      <c r="E30" s="63"/>
      <c r="F30" s="63"/>
      <c r="G30" s="72"/>
      <c r="H30" s="74">
        <f>H10+H28+H29</f>
        <v>868052850</v>
      </c>
    </row>
    <row r="31" spans="1:9" x14ac:dyDescent="0.25">
      <c r="B31" s="22"/>
    </row>
    <row r="32" spans="1:9" ht="15.75" x14ac:dyDescent="0.25">
      <c r="A32" s="51" t="s">
        <v>47</v>
      </c>
      <c r="B32" s="25"/>
    </row>
    <row r="33" spans="1:2" x14ac:dyDescent="0.25">
      <c r="A33" s="80" t="s">
        <v>50</v>
      </c>
      <c r="B33" s="51" t="s">
        <v>53</v>
      </c>
    </row>
    <row r="34" spans="1:2" x14ac:dyDescent="0.25">
      <c r="A34" s="79"/>
      <c r="B34" s="79" t="s">
        <v>54</v>
      </c>
    </row>
    <row r="35" spans="1:2" ht="15.75" x14ac:dyDescent="0.25">
      <c r="B35" s="25" t="s">
        <v>55</v>
      </c>
    </row>
    <row r="37" spans="1:2" x14ac:dyDescent="0.25">
      <c r="A37" s="22"/>
      <c r="B37" s="22"/>
    </row>
    <row r="38" spans="1:2" ht="15.75" x14ac:dyDescent="0.25">
      <c r="B38" s="25"/>
    </row>
    <row r="40" spans="1:2" x14ac:dyDescent="0.25">
      <c r="A40" s="22"/>
      <c r="B40" s="22"/>
    </row>
    <row r="43" spans="1:2" x14ac:dyDescent="0.25">
      <c r="A43" s="22"/>
      <c r="B43" s="22"/>
    </row>
    <row r="44" spans="1:2" ht="15.75" x14ac:dyDescent="0.25">
      <c r="B44" s="25"/>
    </row>
    <row r="46" spans="1:2" x14ac:dyDescent="0.25">
      <c r="A46" s="22"/>
      <c r="B46" s="22"/>
    </row>
    <row r="47" spans="1:2" x14ac:dyDescent="0.25">
      <c r="A47" s="22"/>
    </row>
    <row r="48" spans="1:2" x14ac:dyDescent="0.25">
      <c r="A48" s="22"/>
    </row>
    <row r="49" spans="1:2" x14ac:dyDescent="0.25">
      <c r="A49" s="22"/>
    </row>
    <row r="51" spans="1:2" x14ac:dyDescent="0.25">
      <c r="A51" s="22"/>
      <c r="B51" s="22"/>
    </row>
    <row r="54" spans="1:2" x14ac:dyDescent="0.25">
      <c r="A54" s="22"/>
      <c r="B54" s="22"/>
    </row>
    <row r="55" spans="1:2" ht="15.75" x14ac:dyDescent="0.25">
      <c r="B55" s="25"/>
    </row>
  </sheetData>
  <pageMargins left="0.70866141732283472" right="0.70866141732283472" top="0.78740157480314965" bottom="0.78740157480314965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K40"/>
  <sheetViews>
    <sheetView workbookViewId="0">
      <selection activeCell="H13" sqref="H13"/>
    </sheetView>
  </sheetViews>
  <sheetFormatPr defaultRowHeight="16.5" x14ac:dyDescent="0.3"/>
  <cols>
    <col min="1" max="1" width="9.140625" style="9"/>
    <col min="2" max="2" width="38.28515625" style="9" customWidth="1"/>
    <col min="3" max="10" width="15.7109375" style="9" customWidth="1"/>
    <col min="11" max="16384" width="9.140625" style="9"/>
  </cols>
  <sheetData>
    <row r="3" spans="1:11" x14ac:dyDescent="0.3">
      <c r="A3" s="3" t="s">
        <v>20</v>
      </c>
      <c r="B3" s="3"/>
      <c r="C3" s="3"/>
      <c r="D3" s="3"/>
      <c r="E3" s="3"/>
      <c r="F3" s="3"/>
      <c r="G3" s="3"/>
      <c r="H3" s="3"/>
      <c r="I3" s="11"/>
      <c r="J3" s="11"/>
    </row>
    <row r="4" spans="1:11" x14ac:dyDescent="0.3">
      <c r="A4" s="3" t="s">
        <v>32</v>
      </c>
      <c r="B4" s="3"/>
      <c r="C4" s="3"/>
      <c r="D4" s="3"/>
      <c r="E4" s="3"/>
      <c r="F4" s="3"/>
      <c r="G4" s="3"/>
      <c r="H4" s="3"/>
      <c r="I4" s="11"/>
      <c r="J4" s="11"/>
    </row>
    <row r="5" spans="1:11" x14ac:dyDescent="0.3">
      <c r="A5" s="4" t="s">
        <v>0</v>
      </c>
      <c r="B5" s="5" t="s">
        <v>8</v>
      </c>
      <c r="C5" s="5"/>
      <c r="D5" s="5"/>
      <c r="E5" s="6"/>
      <c r="F5" s="6"/>
      <c r="G5" s="6"/>
      <c r="H5" s="6" t="s">
        <v>33</v>
      </c>
      <c r="I5" s="12" t="s">
        <v>17</v>
      </c>
      <c r="J5" s="12" t="s">
        <v>18</v>
      </c>
    </row>
    <row r="6" spans="1:11" x14ac:dyDescent="0.3">
      <c r="A6" s="7"/>
      <c r="B6" s="7" t="s">
        <v>21</v>
      </c>
      <c r="C6" s="1"/>
      <c r="H6" s="9">
        <v>2070</v>
      </c>
      <c r="I6" s="13">
        <v>2500</v>
      </c>
      <c r="J6" s="13">
        <f>H6*I6</f>
        <v>5175000</v>
      </c>
    </row>
    <row r="7" spans="1:11" x14ac:dyDescent="0.3">
      <c r="A7" s="7"/>
      <c r="B7" s="7" t="s">
        <v>34</v>
      </c>
      <c r="C7" s="18"/>
      <c r="H7" s="9">
        <f>230*2</f>
        <v>460</v>
      </c>
      <c r="I7" s="13">
        <v>1500</v>
      </c>
      <c r="J7" s="13">
        <f>H7*I7</f>
        <v>690000</v>
      </c>
    </row>
    <row r="8" spans="1:11" x14ac:dyDescent="0.3">
      <c r="A8" s="7"/>
      <c r="B8" s="7"/>
      <c r="C8" s="8"/>
      <c r="D8" s="8"/>
      <c r="G8" s="10"/>
      <c r="I8" s="13"/>
      <c r="J8" s="13"/>
    </row>
    <row r="9" spans="1:11" x14ac:dyDescent="0.3">
      <c r="A9" s="14"/>
      <c r="B9" s="14"/>
      <c r="C9" s="15"/>
      <c r="D9" s="15"/>
      <c r="E9" s="16"/>
      <c r="F9" s="16"/>
      <c r="G9" s="16"/>
      <c r="H9" s="16"/>
      <c r="I9" s="17"/>
      <c r="J9" s="17"/>
    </row>
    <row r="10" spans="1:11" x14ac:dyDescent="0.3">
      <c r="A10" s="14"/>
      <c r="B10" s="14"/>
      <c r="C10" s="15"/>
      <c r="D10" s="15"/>
      <c r="E10" s="16"/>
      <c r="F10" s="16"/>
      <c r="G10" s="16"/>
      <c r="H10" s="16"/>
      <c r="I10" s="17"/>
      <c r="J10" s="17"/>
    </row>
    <row r="11" spans="1:11" x14ac:dyDescent="0.3">
      <c r="A11" s="7"/>
      <c r="B11" s="7"/>
      <c r="C11" s="8"/>
      <c r="D11" s="8"/>
      <c r="I11" s="13"/>
      <c r="J11" s="13"/>
    </row>
    <row r="12" spans="1:11" x14ac:dyDescent="0.3">
      <c r="A12" s="3" t="s">
        <v>10</v>
      </c>
      <c r="B12" s="3"/>
      <c r="C12" s="3"/>
      <c r="D12" s="3"/>
      <c r="E12" s="3"/>
      <c r="F12" s="3"/>
      <c r="G12" s="3"/>
      <c r="H12" s="3"/>
      <c r="I12" s="11"/>
      <c r="J12" s="11"/>
    </row>
    <row r="13" spans="1:11" x14ac:dyDescent="0.3">
      <c r="A13" s="4" t="s">
        <v>0</v>
      </c>
      <c r="B13" s="5" t="s">
        <v>8</v>
      </c>
      <c r="C13" s="5" t="s">
        <v>4</v>
      </c>
      <c r="D13" s="5" t="s">
        <v>3</v>
      </c>
      <c r="E13" s="6" t="s">
        <v>1</v>
      </c>
      <c r="F13" s="6" t="s">
        <v>2</v>
      </c>
      <c r="G13" s="6"/>
      <c r="H13" s="6" t="s">
        <v>33</v>
      </c>
      <c r="I13" s="12"/>
      <c r="J13" s="12"/>
    </row>
    <row r="14" spans="1:11" x14ac:dyDescent="0.3">
      <c r="A14" s="14"/>
      <c r="B14" s="7" t="s">
        <v>21</v>
      </c>
      <c r="C14" s="1"/>
      <c r="H14" s="9">
        <f>4495+465+330+265</f>
        <v>5555</v>
      </c>
      <c r="I14" s="13">
        <v>2500</v>
      </c>
      <c r="J14" s="13">
        <f>H14*I14</f>
        <v>13887500</v>
      </c>
      <c r="K14" s="9" t="s">
        <v>35</v>
      </c>
    </row>
    <row r="15" spans="1:11" x14ac:dyDescent="0.3">
      <c r="A15" s="14"/>
      <c r="B15" s="7" t="s">
        <v>34</v>
      </c>
      <c r="C15" s="18"/>
      <c r="H15" s="9">
        <f>2130+290+130+45</f>
        <v>2595</v>
      </c>
      <c r="I15" s="13">
        <v>1500</v>
      </c>
      <c r="J15" s="13">
        <f>H15*I15</f>
        <v>3892500</v>
      </c>
      <c r="K15" s="9" t="s">
        <v>36</v>
      </c>
    </row>
    <row r="16" spans="1:11" x14ac:dyDescent="0.3">
      <c r="A16" s="14"/>
      <c r="B16" s="14"/>
      <c r="C16" s="15"/>
      <c r="D16" s="15"/>
      <c r="E16" s="16"/>
      <c r="F16" s="16"/>
      <c r="G16" s="16"/>
      <c r="H16" s="16"/>
      <c r="I16" s="17"/>
      <c r="J16" s="17"/>
    </row>
    <row r="17" spans="1:10" x14ac:dyDescent="0.3">
      <c r="A17" s="14"/>
      <c r="B17" s="14"/>
      <c r="C17" s="15"/>
      <c r="D17" s="15"/>
      <c r="E17" s="16"/>
      <c r="F17" s="16"/>
      <c r="G17" s="16"/>
      <c r="H17" s="16"/>
      <c r="I17" s="17"/>
      <c r="J17" s="17"/>
    </row>
    <row r="18" spans="1:10" x14ac:dyDescent="0.3">
      <c r="A18" s="14"/>
      <c r="B18" s="14"/>
      <c r="C18" s="15"/>
      <c r="D18" s="15"/>
      <c r="E18" s="16"/>
      <c r="F18" s="16"/>
      <c r="G18" s="16"/>
      <c r="H18" s="16"/>
      <c r="I18" s="17"/>
      <c r="J18" s="17"/>
    </row>
    <row r="19" spans="1:10" x14ac:dyDescent="0.3">
      <c r="A19" s="14"/>
      <c r="B19" s="14"/>
      <c r="C19" s="15"/>
      <c r="D19" s="15"/>
      <c r="E19" s="16"/>
      <c r="F19" s="16"/>
      <c r="G19" s="16"/>
      <c r="H19" s="16"/>
      <c r="I19" s="17"/>
      <c r="J19" s="17"/>
    </row>
    <row r="20" spans="1:10" x14ac:dyDescent="0.3">
      <c r="A20" s="14"/>
      <c r="B20" s="14"/>
      <c r="C20" s="15"/>
      <c r="D20" s="15"/>
      <c r="E20" s="16"/>
      <c r="F20" s="16"/>
      <c r="G20" s="16"/>
      <c r="H20" s="16"/>
      <c r="I20" s="17"/>
      <c r="J20" s="17"/>
    </row>
    <row r="21" spans="1:10" x14ac:dyDescent="0.3">
      <c r="A21" s="14"/>
      <c r="B21" s="14"/>
      <c r="C21" s="15"/>
      <c r="D21" s="15"/>
      <c r="E21" s="16"/>
      <c r="F21" s="16"/>
      <c r="G21" s="16"/>
      <c r="H21" s="16"/>
      <c r="I21" s="17"/>
      <c r="J21" s="17"/>
    </row>
    <row r="22" spans="1:10" x14ac:dyDescent="0.3">
      <c r="A22" s="7"/>
      <c r="B22" s="7"/>
      <c r="C22" s="8"/>
      <c r="D22" s="8"/>
      <c r="I22" s="13"/>
      <c r="J22" s="13"/>
    </row>
    <row r="23" spans="1:10" x14ac:dyDescent="0.3">
      <c r="A23" s="7"/>
      <c r="B23" s="7"/>
      <c r="C23" s="8"/>
      <c r="D23" s="8"/>
      <c r="I23" s="13"/>
      <c r="J23" s="13"/>
    </row>
    <row r="25" spans="1:10" x14ac:dyDescent="0.3">
      <c r="A25" s="2"/>
      <c r="B25" s="7"/>
      <c r="C25" s="1"/>
      <c r="I25" s="13"/>
      <c r="J25" s="13"/>
    </row>
    <row r="26" spans="1:10" x14ac:dyDescent="0.3">
      <c r="A26" s="19"/>
      <c r="B26" s="7"/>
      <c r="C26" s="18"/>
      <c r="I26" s="13"/>
      <c r="J26" s="13"/>
    </row>
    <row r="27" spans="1:10" x14ac:dyDescent="0.3">
      <c r="A27" s="7"/>
      <c r="B27" s="7"/>
      <c r="C27" s="18"/>
      <c r="F27" s="20"/>
      <c r="G27" s="20"/>
      <c r="H27" s="20"/>
      <c r="I27" s="13"/>
      <c r="J27" s="13"/>
    </row>
    <row r="28" spans="1:10" x14ac:dyDescent="0.3">
      <c r="B28" s="7"/>
      <c r="I28" s="13"/>
      <c r="J28" s="13"/>
    </row>
    <row r="29" spans="1:10" x14ac:dyDescent="0.3">
      <c r="B29" s="7"/>
      <c r="C29" s="1"/>
      <c r="I29" s="13"/>
      <c r="J29" s="13"/>
    </row>
    <row r="30" spans="1:10" x14ac:dyDescent="0.3">
      <c r="B30" s="7"/>
      <c r="C30" s="1"/>
      <c r="I30" s="13"/>
      <c r="J30" s="13"/>
    </row>
    <row r="31" spans="1:10" x14ac:dyDescent="0.3">
      <c r="B31" s="7"/>
      <c r="C31" s="1"/>
      <c r="I31" s="13"/>
      <c r="J31" s="13"/>
    </row>
    <row r="32" spans="1:10" x14ac:dyDescent="0.3">
      <c r="B32" s="7"/>
      <c r="C32" s="1"/>
      <c r="I32" s="13"/>
      <c r="J32" s="13"/>
    </row>
    <row r="33" spans="1:10" x14ac:dyDescent="0.3">
      <c r="A33" s="7"/>
      <c r="B33" s="7"/>
      <c r="C33" s="18"/>
      <c r="I33" s="13"/>
      <c r="J33" s="13"/>
    </row>
    <row r="34" spans="1:10" x14ac:dyDescent="0.3">
      <c r="A34" s="7"/>
      <c r="B34" s="7"/>
      <c r="C34" s="18"/>
      <c r="I34" s="13"/>
      <c r="J34" s="13"/>
    </row>
    <row r="35" spans="1:10" x14ac:dyDescent="0.3">
      <c r="B35" s="7"/>
      <c r="I35" s="13"/>
      <c r="J35" s="13"/>
    </row>
    <row r="36" spans="1:10" x14ac:dyDescent="0.3">
      <c r="B36" s="7"/>
      <c r="C36" s="1"/>
      <c r="I36" s="13"/>
      <c r="J36" s="13"/>
    </row>
    <row r="37" spans="1:10" x14ac:dyDescent="0.3">
      <c r="B37" s="7"/>
      <c r="C37" s="1"/>
      <c r="I37" s="13"/>
      <c r="J37" s="13"/>
    </row>
    <row r="38" spans="1:10" x14ac:dyDescent="0.3">
      <c r="B38" s="7"/>
      <c r="C38" s="1"/>
      <c r="I38" s="13"/>
      <c r="J38" s="13"/>
    </row>
    <row r="39" spans="1:10" x14ac:dyDescent="0.3">
      <c r="B39" s="7"/>
      <c r="C39" s="1"/>
      <c r="I39" s="13"/>
      <c r="J39" s="13"/>
    </row>
    <row r="40" spans="1:10" x14ac:dyDescent="0.3">
      <c r="B40" s="7"/>
      <c r="I40" s="13"/>
      <c r="J40" s="13"/>
    </row>
  </sheetData>
  <pageMargins left="0.70866141732283472" right="0.70866141732283472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 Šebestová</dc:creator>
  <cp:lastModifiedBy>Josef Dundáček</cp:lastModifiedBy>
  <cp:lastPrinted>2019-06-06T12:09:20Z</cp:lastPrinted>
  <dcterms:created xsi:type="dcterms:W3CDTF">2019-03-26T06:30:43Z</dcterms:created>
  <dcterms:modified xsi:type="dcterms:W3CDTF">2019-06-15T21:46:36Z</dcterms:modified>
</cp:coreProperties>
</file>